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5699EFEE-CBFE-4821-BE5E-2269BCD449EA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  <sheet name="短期大学" sheetId="3" r:id="rId2"/>
    <sheet name="専門学校" sheetId="5" r:id="rId3"/>
  </sheets>
  <definedNames>
    <definedName name="_xlnm.Print_Area" localSheetId="2">専門学校!$A$1:$I$21</definedName>
    <definedName name="_xlnm.Print_Area" localSheetId="0">大学!$A$1:$I$21</definedName>
    <definedName name="_xlnm.Print_Area" localSheetId="1">短期大学!$A$1:$I$21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H6" i="5"/>
  <c r="D13" i="5"/>
  <c r="D14" i="4"/>
  <c r="D13" i="4"/>
  <c r="D13" i="3"/>
  <c r="D14" i="3"/>
  <c r="H8" i="4"/>
  <c r="H8" i="5"/>
  <c r="H8" i="3"/>
  <c r="H7" i="4"/>
  <c r="C13" i="5" l="1"/>
  <c r="C13" i="4"/>
  <c r="C13" i="3"/>
  <c r="H7" i="3"/>
  <c r="H6" i="4"/>
  <c r="H6" i="3"/>
  <c r="H7" i="5"/>
  <c r="E14" i="5" l="1"/>
  <c r="G14" i="5" s="1"/>
  <c r="H14" i="5" s="1"/>
  <c r="E13" i="5"/>
  <c r="G13" i="5" s="1"/>
  <c r="G16" i="5"/>
  <c r="E14" i="4"/>
  <c r="G14" i="4" s="1"/>
  <c r="H14" i="4" s="1"/>
  <c r="E13" i="4"/>
  <c r="G13" i="4" s="1"/>
  <c r="G16" i="4"/>
  <c r="G17" i="5" l="1"/>
  <c r="G17" i="4"/>
  <c r="E14" i="3"/>
  <c r="G14" i="3" s="1"/>
  <c r="H14" i="3" s="1"/>
  <c r="G16" i="3"/>
  <c r="E13" i="3" l="1"/>
  <c r="G13" i="3" s="1"/>
  <c r="G17" i="3" s="1"/>
</calcChain>
</file>

<file path=xl/sharedStrings.xml><?xml version="1.0" encoding="utf-8"?>
<sst xmlns="http://schemas.openxmlformats.org/spreadsheetml/2006/main" count="117" uniqueCount="43">
  <si>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</si>
  <si>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</si>
  <si>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</si>
  <si>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</si>
  <si>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</si>
  <si>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</si>
  <si>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</si>
  <si>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</si>
  <si>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</si>
  <si>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</si>
  <si>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</si>
  <si>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</si>
  <si>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</si>
  <si>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</si>
  <si>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</si>
  <si>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</si>
  <si>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</si>
  <si>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</si>
  <si>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</si>
  <si>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</si>
  <si>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</si>
  <si>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</si>
  <si>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</si>
  <si>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</si>
  <si>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</si>
  <si>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</si>
  <si>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</si>
  <si>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</si>
  <si>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</si>
  <si>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大学の減免額</t>
    <rPh sb="0" eb="2">
      <t>ダイガク</t>
    </rPh>
    <phoneticPr fontId="2"/>
  </si>
  <si>
    <t>専門学校の減免額</t>
    <rPh sb="0" eb="2">
      <t>センモン</t>
    </rPh>
    <rPh sb="2" eb="4">
      <t>ガッコウ</t>
    </rPh>
    <phoneticPr fontId="2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</si>
  <si>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</si>
  <si>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</si>
  <si>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</si>
  <si>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</si>
  <si>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</si>
  <si>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</si>
  <si>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第Ⅳ区分</t>
    <rPh sb="0" eb="1">
      <t>ダイ</t>
    </rPh>
    <rPh sb="2" eb="4">
      <t/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</si>
  <si>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</si>
  <si>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第Ⅳ区分</t>
    <rPh sb="0" eb="1">
      <t>ダイ</t>
    </rPh>
    <rPh sb="2" eb="4">
      <t>クブン</t>
    </rPh>
    <phoneticPr fontId="2"/>
  </si>
  <si>
    <t>修学資金貸付の申請額シミュレーション　【短期大学（私立・昼間部）／※入学金が25万円未満の場合】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タンキ</t>
    </rPh>
    <rPh sb="22" eb="24">
      <t>ダイガク</t>
    </rPh>
    <rPh sb="25" eb="27">
      <t>シリツ</t>
    </rPh>
    <rPh sb="40" eb="42">
      <t>マンエン</t>
    </rPh>
    <phoneticPr fontId="2"/>
  </si>
  <si>
    <t>修学資金貸付の申請額シミュレーション　【大学（私立・昼間部）／※入学金が26万円未満の場合】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ダイガク</t>
    </rPh>
    <rPh sb="23" eb="25">
      <t>シリツ</t>
    </rPh>
    <rPh sb="26" eb="28">
      <t>チュウカン</t>
    </rPh>
    <rPh sb="28" eb="29">
      <t>ブ</t>
    </rPh>
    <rPh sb="38" eb="40">
      <t>マンエン</t>
    </rPh>
    <phoneticPr fontId="2"/>
  </si>
  <si>
    <t>修学資金貸付の申請額シミュレーション　【専門学校（私立・昼間部）／※入学金が16万円未満の場合】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センモン</t>
    </rPh>
    <rPh sb="22" eb="24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</si>
</sst>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2" xfId="0" applyBorder="1">
      <alignment vertical="center"/>
    </xf>
    <xf numFmtId="0" fontId="0" fillId="2" borderId="5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6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3" borderId="6" xfId="1" applyFon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8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38" fontId="0" fillId="5" borderId="1" xfId="1" applyFont="1" applyFill="1" applyBorder="1" applyAlignment="1">
      <alignment horizontal="right" vertical="center"/>
    </xf>
    <xf numFmtId="38" fontId="0" fillId="5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38" fontId="0" fillId="5" borderId="4" xfId="1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CC"/>
      <color rgb="FFFFFF99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21"/>
  <sheetViews>
    <sheetView tabSelected="1" view="pageBreakPreview" topLeftCell="A8" zoomScale="115" zoomScaleNormal="100" zoomScaleSheetLayoutView="115" workbookViewId="0">
      <selection activeCell="F15" sqref="F1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0" t="s">
        <v>41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29</v>
      </c>
    </row>
    <row r="4" spans="2:13" ht="20.25" thickTop="1" thickBot="1" x14ac:dyDescent="0.45">
      <c r="B4" s="10"/>
      <c r="G4" s="17" t="s">
        <v>13</v>
      </c>
      <c r="H4" s="17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4" t="s">
        <v>36</v>
      </c>
      <c r="E5" s="45"/>
      <c r="F5" s="46"/>
      <c r="G5" s="18" t="s">
        <v>15</v>
      </c>
      <c r="H5" s="26">
        <v>1000000</v>
      </c>
      <c r="I5" s="19">
        <v>700000</v>
      </c>
    </row>
    <row r="6" spans="2:13" ht="20.25" thickTop="1" thickBot="1" x14ac:dyDescent="0.45">
      <c r="B6" s="11" t="s">
        <v>14</v>
      </c>
      <c r="C6" s="27">
        <v>2</v>
      </c>
      <c r="D6" s="47" t="s">
        <v>35</v>
      </c>
      <c r="E6" s="48"/>
      <c r="F6" s="48"/>
      <c r="G6" s="18" t="s">
        <v>16</v>
      </c>
      <c r="H6" s="19">
        <f>ROUNDUP(H5*2/3,-2)</f>
        <v>666700</v>
      </c>
      <c r="I6" s="19">
        <v>466700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4" t="s">
        <v>20</v>
      </c>
      <c r="E7" s="45"/>
      <c r="F7" s="45"/>
      <c r="G7" s="18" t="s">
        <v>17</v>
      </c>
      <c r="H7" s="19">
        <f>ROUNDUP(H5/3,-2)</f>
        <v>333400</v>
      </c>
      <c r="I7" s="19">
        <v>233400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39</v>
      </c>
      <c r="H8" s="19">
        <f>ROUNDUP(H5/4,-2)</f>
        <v>250000</v>
      </c>
      <c r="I8" s="19">
        <v>175000</v>
      </c>
      <c r="K8" s="1">
        <v>2</v>
      </c>
      <c r="L8" s="7">
        <v>2</v>
      </c>
      <c r="M8" s="1">
        <v>2</v>
      </c>
    </row>
    <row r="9" spans="2:13" x14ac:dyDescent="0.4">
      <c r="G9" s="53" t="s">
        <v>33</v>
      </c>
      <c r="H9" s="53"/>
      <c r="I9" s="53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2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24</v>
      </c>
      <c r="I12" s="5"/>
    </row>
    <row r="13" spans="2:13" ht="24.95" customHeight="1" thickBot="1" x14ac:dyDescent="0.45">
      <c r="B13" s="7" t="s">
        <v>0</v>
      </c>
      <c r="C13" s="24">
        <f>H5</f>
        <v>1000000</v>
      </c>
      <c r="D13" s="34">
        <f>IF(C5=1,H5,IF(C5=2,H6,IF(C5=3,H7,IF(C5=4,H8))))*1</f>
        <v>250000</v>
      </c>
      <c r="E13" s="9">
        <f>MAX(C13-D13,0)</f>
        <v>750000</v>
      </c>
      <c r="F13" s="1" t="s">
        <v>3</v>
      </c>
      <c r="G13" s="30">
        <f>IF(E13&gt;=200000,200000,IF(E13&gt;=0,E13,0))</f>
        <v>200000</v>
      </c>
      <c r="H13" s="31" t="s">
        <v>25</v>
      </c>
      <c r="I13" s="5"/>
    </row>
    <row r="14" spans="2:13" ht="24.95" customHeight="1" thickTop="1" thickBot="1" x14ac:dyDescent="0.45">
      <c r="B14" s="7" t="s">
        <v>10</v>
      </c>
      <c r="C14" s="26"/>
      <c r="D14" s="35">
        <f>IF(C5=1,"700,000",IF(C5=2,"466,700",IF(C5=3,"233,400",IF(C5=4,"175,000"))))*C6</f>
        <v>350000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</row>
    <row r="15" spans="2:13" ht="24.95" customHeight="1" thickTop="1" x14ac:dyDescent="0.4">
      <c r="B15" s="28"/>
      <c r="C15" s="29"/>
      <c r="D15" s="42" t="s">
        <v>34</v>
      </c>
      <c r="E15" s="29"/>
      <c r="F15" s="1" t="s">
        <v>23</v>
      </c>
      <c r="G15" s="19">
        <v>200000</v>
      </c>
      <c r="H15" s="32" t="s">
        <v>22</v>
      </c>
      <c r="I15" s="5"/>
    </row>
    <row r="16" spans="2:13" ht="24.95" customHeight="1" thickBot="1" x14ac:dyDescent="0.45">
      <c r="B16" s="29"/>
      <c r="C16" s="29"/>
      <c r="D16" s="43"/>
      <c r="E16" s="29"/>
      <c r="F16" s="39" t="s">
        <v>8</v>
      </c>
      <c r="G16" s="36" t="e">
        <f>IF(#REF!=1,"ー","居住の市町村による")</f>
        <v>#REF!</v>
      </c>
      <c r="I16" s="5"/>
    </row>
    <row r="17" spans="2:9" ht="27.95" customHeight="1" thickTop="1" x14ac:dyDescent="0.4">
      <c r="B17" s="41" t="s">
        <v>26</v>
      </c>
      <c r="C17" s="41"/>
      <c r="D17" s="41"/>
      <c r="E17" s="41"/>
      <c r="F17" s="40" t="s">
        <v>12</v>
      </c>
      <c r="G17" s="16" t="e">
        <f>SUM(G13:G16)</f>
        <v>#REF!</v>
      </c>
      <c r="I17" s="5"/>
    </row>
    <row r="18" spans="2:9" ht="27.95" customHeight="1" x14ac:dyDescent="0.4">
      <c r="B18" s="41"/>
      <c r="C18" s="41"/>
      <c r="D18" s="41"/>
      <c r="E18" s="41"/>
      <c r="I18" s="6"/>
    </row>
    <row r="19" spans="2:9" ht="27.95" customHeight="1" x14ac:dyDescent="0.4">
      <c r="B19" s="41"/>
      <c r="C19" s="41"/>
      <c r="D19" s="41"/>
      <c r="E19" s="41"/>
    </row>
    <row r="20" spans="2:9" ht="27.95" customHeight="1" x14ac:dyDescent="0.4">
      <c r="B20" s="41"/>
      <c r="C20" s="41"/>
      <c r="D20" s="41"/>
      <c r="E20" s="41"/>
    </row>
    <row r="21" spans="2:9" ht="27.95" customHeight="1" x14ac:dyDescent="0.4">
      <c r="B21" s="41"/>
      <c r="C21" s="41"/>
      <c r="D21" s="41"/>
      <c r="E21" s="41"/>
    </row>
  </sheetData>
  <mergeCells count="8">
    <mergeCell ref="B17:E21"/>
    <mergeCell ref="D15:D16"/>
    <mergeCell ref="D5:F5"/>
    <mergeCell ref="D6:F6"/>
    <mergeCell ref="D7:F7"/>
    <mergeCell ref="B11:E11"/>
    <mergeCell ref="F11:G11"/>
    <mergeCell ref="G9:I9"/>
  </mergeCells>
  <phoneticPr fontId="2"/>
  <conditionalFormatting sqref="G16">
    <cfRule type="containsText" dxfId="2" priority="2" operator="containsText" text="ー">
      <formula>NOT(ISERROR(SEARCH("ー",G16)))</formula>
    </cfRule>
  </conditionalFormatting>
  <dataValidations count="2">
    <dataValidation type="list" allowBlank="1" showInputMessage="1" showErrorMessage="1" sqref="C6" xr:uid="{D3AC9A8B-A55D-4EDD-B7EC-D482AD3331DA}">
      <formula1>$M$7:$M$10</formula1>
    </dataValidation>
    <dataValidation type="list" allowBlank="1" showInputMessage="1" showErrorMessage="1" sqref="C5" xr:uid="{03057544-3CDD-4083-AA23-30B3A862427E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21"/>
  <sheetViews>
    <sheetView view="pageBreakPreview" zoomScale="115" zoomScaleNormal="100" zoomScaleSheetLayoutView="115" workbookViewId="0">
      <selection activeCell="H6" sqref="H6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10" t="s">
        <v>40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27</v>
      </c>
    </row>
    <row r="4" spans="2:13" ht="20.25" thickTop="1" thickBot="1" x14ac:dyDescent="0.45">
      <c r="B4" s="10"/>
      <c r="G4" s="17" t="s">
        <v>13</v>
      </c>
      <c r="H4" s="17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4" t="s">
        <v>36</v>
      </c>
      <c r="E5" s="45"/>
      <c r="F5" s="46"/>
      <c r="G5" s="18" t="s">
        <v>15</v>
      </c>
      <c r="H5" s="26">
        <v>100000</v>
      </c>
      <c r="I5" s="19">
        <v>620000</v>
      </c>
    </row>
    <row r="6" spans="2:13" ht="20.25" thickTop="1" thickBot="1" x14ac:dyDescent="0.45">
      <c r="B6" s="11" t="s">
        <v>14</v>
      </c>
      <c r="C6" s="27">
        <v>2</v>
      </c>
      <c r="D6" s="47" t="s">
        <v>35</v>
      </c>
      <c r="E6" s="48"/>
      <c r="F6" s="48"/>
      <c r="G6" s="18" t="s">
        <v>16</v>
      </c>
      <c r="H6" s="19">
        <f>ROUNDUP(H5*2/3,-2)</f>
        <v>66700</v>
      </c>
      <c r="I6" s="19">
        <v>413400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4" t="s">
        <v>20</v>
      </c>
      <c r="E7" s="45"/>
      <c r="F7" s="45"/>
      <c r="G7" s="18" t="s">
        <v>17</v>
      </c>
      <c r="H7" s="19">
        <f>ROUNDUP(H5/3,-2)</f>
        <v>33400</v>
      </c>
      <c r="I7" s="19">
        <v>206700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37</v>
      </c>
      <c r="H8" s="19">
        <f>ROUNDUP(H5/4,-2)</f>
        <v>25000</v>
      </c>
      <c r="I8" s="19">
        <v>155000</v>
      </c>
      <c r="K8" s="1">
        <v>2</v>
      </c>
      <c r="L8" s="7">
        <v>2</v>
      </c>
      <c r="M8" s="1">
        <v>2</v>
      </c>
    </row>
    <row r="9" spans="2:13" x14ac:dyDescent="0.4">
      <c r="G9" s="53" t="s">
        <v>32</v>
      </c>
      <c r="H9" s="53"/>
      <c r="I9" s="53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2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5</v>
      </c>
      <c r="I12" s="5"/>
    </row>
    <row r="13" spans="2:13" ht="24.95" customHeight="1" thickBot="1" x14ac:dyDescent="0.45">
      <c r="B13" s="7" t="s">
        <v>0</v>
      </c>
      <c r="C13" s="23">
        <f>H5</f>
        <v>100000</v>
      </c>
      <c r="D13" s="38">
        <f>IF(C5=1,H5,IF(C5=2,H6,IF(C5=3,H7,IF(C5=4,H8))))*1</f>
        <v>25000</v>
      </c>
      <c r="E13" s="9">
        <f>MAX(C13-D13,0)</f>
        <v>75000</v>
      </c>
      <c r="F13" s="1" t="s">
        <v>3</v>
      </c>
      <c r="G13" s="30">
        <f>IF(E13&gt;=200000,200000,IF(E13&gt;=0,E13,0))</f>
        <v>75000</v>
      </c>
      <c r="H13" s="31" t="s">
        <v>25</v>
      </c>
      <c r="I13" s="5"/>
      <c r="K13" s="20"/>
    </row>
    <row r="14" spans="2:13" ht="24.95" customHeight="1" thickTop="1" thickBot="1" x14ac:dyDescent="0.45">
      <c r="B14" s="7" t="s">
        <v>10</v>
      </c>
      <c r="C14" s="26"/>
      <c r="D14" s="35">
        <f>IF(C5=1,"620,000",IF(C5=2,"413,400",IF(C5=3,"206,700",IF(C5=4,"155,000"))))*C6</f>
        <v>310000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  <c r="K14" s="20"/>
    </row>
    <row r="15" spans="2:13" ht="24.95" customHeight="1" thickTop="1" x14ac:dyDescent="0.4">
      <c r="B15" s="28"/>
      <c r="C15" s="29"/>
      <c r="D15" s="42" t="s">
        <v>34</v>
      </c>
      <c r="E15" s="29"/>
      <c r="F15" s="1" t="s">
        <v>23</v>
      </c>
      <c r="G15" s="19"/>
      <c r="H15" s="32" t="s">
        <v>22</v>
      </c>
      <c r="I15" s="5"/>
    </row>
    <row r="16" spans="2:13" ht="24.95" customHeight="1" thickBot="1" x14ac:dyDescent="0.45">
      <c r="B16" s="29"/>
      <c r="C16" s="29"/>
      <c r="D16" s="43"/>
      <c r="E16" s="29"/>
      <c r="F16" s="13" t="s">
        <v>8</v>
      </c>
      <c r="G16" s="36" t="e">
        <f>IF(#REF!=1,"ー","居住の市町村による")</f>
        <v>#REF!</v>
      </c>
      <c r="I16" s="5"/>
    </row>
    <row r="17" spans="2:9" ht="27.95" customHeight="1" thickTop="1" x14ac:dyDescent="0.4">
      <c r="B17" s="41" t="s">
        <v>26</v>
      </c>
      <c r="C17" s="41"/>
      <c r="D17" s="41"/>
      <c r="E17" s="41"/>
      <c r="F17" s="37" t="s">
        <v>12</v>
      </c>
      <c r="G17" s="16" t="e">
        <f>SUM(G13:G16)</f>
        <v>#REF!</v>
      </c>
      <c r="I17" s="6"/>
    </row>
    <row r="18" spans="2:9" ht="27.95" customHeight="1" x14ac:dyDescent="0.4">
      <c r="B18" s="41"/>
      <c r="C18" s="41"/>
      <c r="D18" s="41"/>
      <c r="E18" s="41"/>
      <c r="I18" s="6"/>
    </row>
    <row r="19" spans="2:9" ht="27.95" customHeight="1" x14ac:dyDescent="0.4">
      <c r="B19" s="41"/>
      <c r="C19" s="41"/>
      <c r="D19" s="41"/>
      <c r="E19" s="41"/>
    </row>
    <row r="20" spans="2:9" ht="27.95" customHeight="1" x14ac:dyDescent="0.4">
      <c r="B20" s="41"/>
      <c r="C20" s="41"/>
      <c r="D20" s="41"/>
      <c r="E20" s="41"/>
    </row>
    <row r="21" spans="2:9" ht="27.95" customHeight="1" x14ac:dyDescent="0.4">
      <c r="B21" s="41"/>
      <c r="C21" s="41"/>
      <c r="D21" s="41"/>
      <c r="E21" s="41"/>
    </row>
  </sheetData>
  <mergeCells count="8">
    <mergeCell ref="B17:E21"/>
    <mergeCell ref="D15:D16"/>
    <mergeCell ref="D5:F5"/>
    <mergeCell ref="D7:F7"/>
    <mergeCell ref="D6:F6"/>
    <mergeCell ref="B11:E11"/>
    <mergeCell ref="F11:G11"/>
    <mergeCell ref="G9:I9"/>
  </mergeCells>
  <phoneticPr fontId="2"/>
  <conditionalFormatting sqref="G16">
    <cfRule type="containsText" dxfId="1" priority="4" operator="containsText" text="ー">
      <formula>NOT(ISERROR(SEARCH("ー",G16)))</formula>
    </cfRule>
  </conditionalFormatting>
  <dataValidations count="2">
    <dataValidation type="list" allowBlank="1" showInputMessage="1" showErrorMessage="1" sqref="C5" xr:uid="{5957E802-B596-4A27-9023-2C32205460BF}">
      <formula1>$K$7:$K$10</formula1>
    </dataValidation>
    <dataValidation type="list" allowBlank="1" showInputMessage="1" showErrorMessage="1" sqref="C6" xr:uid="{8614AAA2-8A48-4C51-A8C3-2AFB42EA4A19}">
      <formula1>$M$7:$M$10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E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1"/>
  <sheetViews>
    <sheetView view="pageBreakPreview" topLeftCell="A7" zoomScale="115" zoomScaleNormal="100" zoomScaleSheetLayoutView="115" workbookViewId="0">
      <selection activeCell="D15" sqref="D15:D16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10" t="s">
        <v>42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30</v>
      </c>
    </row>
    <row r="4" spans="2:13" ht="20.25" thickTop="1" thickBot="1" x14ac:dyDescent="0.45">
      <c r="B4" s="10"/>
      <c r="G4" s="17" t="s">
        <v>13</v>
      </c>
      <c r="H4" s="22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4" t="s">
        <v>36</v>
      </c>
      <c r="E5" s="45"/>
      <c r="F5" s="46"/>
      <c r="G5" s="21" t="s">
        <v>15</v>
      </c>
      <c r="H5" s="26">
        <v>150000</v>
      </c>
      <c r="I5" s="19">
        <v>590000</v>
      </c>
    </row>
    <row r="6" spans="2:13" ht="20.25" thickTop="1" thickBot="1" x14ac:dyDescent="0.45">
      <c r="B6" s="11" t="s">
        <v>14</v>
      </c>
      <c r="C6" s="27">
        <v>2</v>
      </c>
      <c r="D6" s="47" t="s">
        <v>35</v>
      </c>
      <c r="E6" s="48"/>
      <c r="F6" s="48"/>
      <c r="G6" s="18" t="s">
        <v>16</v>
      </c>
      <c r="H6" s="19">
        <f>ROUNDUP(H5*2/3,-2)</f>
        <v>100000</v>
      </c>
      <c r="I6" s="19">
        <v>393400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4" t="s">
        <v>20</v>
      </c>
      <c r="E7" s="45"/>
      <c r="F7" s="45"/>
      <c r="G7" s="18" t="s">
        <v>17</v>
      </c>
      <c r="H7" s="19">
        <f>ROUNDUP(H5/3,-2)</f>
        <v>50000</v>
      </c>
      <c r="I7" s="19">
        <v>196700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39</v>
      </c>
      <c r="H8" s="19">
        <f>ROUNDUP(H5/4,-2)</f>
        <v>37500</v>
      </c>
      <c r="I8" s="19">
        <v>147500</v>
      </c>
      <c r="K8" s="1">
        <v>2</v>
      </c>
      <c r="L8" s="7">
        <v>2</v>
      </c>
      <c r="M8" s="1">
        <v>2</v>
      </c>
    </row>
    <row r="9" spans="2:13" x14ac:dyDescent="0.4">
      <c r="G9" s="53" t="s">
        <v>31</v>
      </c>
      <c r="H9" s="53"/>
      <c r="I9" s="53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2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5</v>
      </c>
      <c r="I12" s="5"/>
    </row>
    <row r="13" spans="2:13" ht="24.95" customHeight="1" thickBot="1" x14ac:dyDescent="0.45">
      <c r="B13" s="7" t="s">
        <v>0</v>
      </c>
      <c r="C13" s="25">
        <f>H5</f>
        <v>150000</v>
      </c>
      <c r="D13" s="38">
        <f>IF(C5=1,H5,IF(C5=2,H6,IF(C5=3,H7,IF(C5=4,H8))))*1</f>
        <v>37500</v>
      </c>
      <c r="E13" s="9">
        <f>MAX(C13-D13,0)</f>
        <v>112500</v>
      </c>
      <c r="F13" s="1" t="s">
        <v>3</v>
      </c>
      <c r="G13" s="30">
        <f>IF(E13&gt;=200000,200000,IF(E13&gt;=0,E13,0))</f>
        <v>112500</v>
      </c>
      <c r="H13" s="31" t="s">
        <v>25</v>
      </c>
      <c r="I13" s="5"/>
    </row>
    <row r="14" spans="2:13" ht="24.95" customHeight="1" thickTop="1" thickBot="1" x14ac:dyDescent="0.45">
      <c r="B14" s="7" t="s">
        <v>10</v>
      </c>
      <c r="C14" s="26"/>
      <c r="D14" s="35">
        <f>IF(C5=1,"590,000",IF(C5=2,"393,400",IF(C5=3,"196,700",IF(C5=4,"147,500"))))*C6</f>
        <v>295000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</row>
    <row r="15" spans="2:13" ht="24.95" customHeight="1" thickTop="1" x14ac:dyDescent="0.4">
      <c r="B15" s="28"/>
      <c r="C15" s="29"/>
      <c r="D15" s="42" t="s">
        <v>34</v>
      </c>
      <c r="E15" s="29"/>
      <c r="F15" s="1" t="s">
        <v>23</v>
      </c>
      <c r="G15" s="19">
        <v>200000</v>
      </c>
      <c r="H15" s="32" t="s">
        <v>22</v>
      </c>
      <c r="I15" s="5"/>
    </row>
    <row r="16" spans="2:13" ht="24.95" customHeight="1" thickBot="1" x14ac:dyDescent="0.45">
      <c r="B16" s="29"/>
      <c r="C16" s="29"/>
      <c r="D16" s="43"/>
      <c r="E16" s="29"/>
      <c r="F16" s="13" t="s">
        <v>8</v>
      </c>
      <c r="G16" s="36" t="e">
        <f>IF(#REF!=1,"ー","居住の市町村による")</f>
        <v>#REF!</v>
      </c>
      <c r="I16" s="5"/>
    </row>
    <row r="17" spans="2:9" ht="27.95" customHeight="1" thickTop="1" x14ac:dyDescent="0.4">
      <c r="B17" s="41" t="s">
        <v>26</v>
      </c>
      <c r="C17" s="41"/>
      <c r="D17" s="41"/>
      <c r="E17" s="41"/>
      <c r="F17" s="37" t="s">
        <v>12</v>
      </c>
      <c r="G17" s="16" t="e">
        <f>SUM(G13:G16)</f>
        <v>#REF!</v>
      </c>
      <c r="I17" s="6"/>
    </row>
    <row r="18" spans="2:9" ht="27.95" customHeight="1" x14ac:dyDescent="0.4">
      <c r="B18" s="41"/>
      <c r="C18" s="41"/>
      <c r="D18" s="41"/>
      <c r="E18" s="41"/>
      <c r="I18" s="6"/>
    </row>
    <row r="19" spans="2:9" ht="27.95" customHeight="1" x14ac:dyDescent="0.4">
      <c r="B19" s="41"/>
      <c r="C19" s="41"/>
      <c r="D19" s="41"/>
      <c r="E19" s="41"/>
    </row>
    <row r="20" spans="2:9" ht="27.95" customHeight="1" x14ac:dyDescent="0.4">
      <c r="B20" s="41"/>
      <c r="C20" s="41"/>
      <c r="D20" s="41"/>
      <c r="E20" s="41"/>
    </row>
    <row r="21" spans="2:9" ht="27.95" customHeight="1" x14ac:dyDescent="0.4">
      <c r="B21" s="41"/>
      <c r="C21" s="41"/>
      <c r="D21" s="41"/>
      <c r="E21" s="41"/>
    </row>
  </sheetData>
  <mergeCells count="8">
    <mergeCell ref="B17:E21"/>
    <mergeCell ref="D15:D16"/>
    <mergeCell ref="D5:F5"/>
    <mergeCell ref="D6:F6"/>
    <mergeCell ref="D7:F7"/>
    <mergeCell ref="B11:E11"/>
    <mergeCell ref="F11:G11"/>
    <mergeCell ref="G9:I9"/>
  </mergeCells>
  <phoneticPr fontId="2"/>
  <conditionalFormatting sqref="G16">
    <cfRule type="containsText" dxfId="0" priority="2" operator="containsText" text="ー">
      <formula>NOT(ISERROR(SEARCH("ー",G16)))</formula>
    </cfRule>
  </conditionalFormatting>
  <dataValidations count="2">
    <dataValidation type="list" allowBlank="1" showInputMessage="1" showErrorMessage="1" sqref="C6" xr:uid="{1C48EAB5-45E9-48E1-8055-AAC8B749C1D8}">
      <formula1>$M$7:$M$10</formula1>
    </dataValidation>
    <dataValidation type="list" allowBlank="1" showInputMessage="1" showErrorMessage="1" sqref="C5" xr:uid="{089DEC70-D150-4C7C-9FD2-8B9674AA147F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大学</vt:lpstr>
      <vt:lpstr>短期大学</vt:lpstr>
      <vt:lpstr>専門学校</vt:lpstr>
      <vt:lpstr>専門学校!Print_Area</vt:lpstr>
      <vt:lpstr>大学!Print_Area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r05hoikubosyu_10</dc:title>
  <dc:creator>admin</dc:creator>
  <cp:lastModifiedBy>admin</cp:lastModifiedBy>
  <cp:lastPrinted>2022-12-07T05:09:11Z</cp:lastPrinted>
  <dcterms:created xsi:type="dcterms:W3CDTF">2020-05-08T07:00:50Z</dcterms:created>
  <dcterms:modified xsi:type="dcterms:W3CDTF">2024-04-16T01:17:00Z</dcterms:modified>
</cp:coreProperties>
</file>